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4" r:id="rId1"/>
  </sheets>
  <calcPr calcId="125725"/>
</workbook>
</file>

<file path=xl/calcChain.xml><?xml version="1.0" encoding="utf-8"?>
<calcChain xmlns="http://schemas.openxmlformats.org/spreadsheetml/2006/main">
  <c r="S13" i="4"/>
  <c r="D13" s="1"/>
  <c r="R18"/>
  <c r="I21"/>
  <c r="J21"/>
  <c r="K21"/>
  <c r="L21"/>
  <c r="M21"/>
  <c r="N21"/>
  <c r="O21"/>
  <c r="P21"/>
  <c r="Q21"/>
  <c r="S21"/>
  <c r="D26" s="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H21"/>
  <c r="F13"/>
  <c r="E13"/>
  <c r="AI13"/>
  <c r="AJ13"/>
  <c r="AK13"/>
  <c r="AH13"/>
  <c r="AD13"/>
  <c r="AE13"/>
  <c r="AF13"/>
  <c r="AC13"/>
  <c r="Y13"/>
  <c r="Z13"/>
  <c r="AA13"/>
  <c r="X13"/>
  <c r="T13"/>
  <c r="U13"/>
  <c r="V13"/>
  <c r="C14"/>
  <c r="C16"/>
  <c r="C17"/>
  <c r="C20"/>
  <c r="R13" l="1"/>
  <c r="C13"/>
  <c r="R17"/>
  <c r="R16"/>
  <c r="R15"/>
  <c r="U15"/>
  <c r="D12"/>
  <c r="C12"/>
  <c r="C11"/>
  <c r="AG12"/>
  <c r="AG13"/>
  <c r="AG14"/>
  <c r="AG15"/>
  <c r="AG16"/>
  <c r="AG17"/>
  <c r="AG18"/>
  <c r="AG19"/>
  <c r="AG20"/>
  <c r="AG11"/>
  <c r="AB12"/>
  <c r="AB13"/>
  <c r="AB14"/>
  <c r="AB15"/>
  <c r="AB16"/>
  <c r="AB17"/>
  <c r="AB18"/>
  <c r="AB19"/>
  <c r="AB20"/>
  <c r="AB11"/>
  <c r="R12"/>
  <c r="R14"/>
  <c r="R20"/>
  <c r="R11"/>
  <c r="W12"/>
  <c r="W13"/>
  <c r="W14"/>
  <c r="W15"/>
  <c r="W16"/>
  <c r="W17"/>
  <c r="W18"/>
  <c r="W19"/>
  <c r="W20"/>
  <c r="W11"/>
  <c r="M20"/>
  <c r="H20"/>
  <c r="G20"/>
  <c r="F20"/>
  <c r="E20"/>
  <c r="D20"/>
  <c r="V19"/>
  <c r="G19" s="1"/>
  <c r="F19"/>
  <c r="T19"/>
  <c r="M19"/>
  <c r="H19"/>
  <c r="D19"/>
  <c r="G18"/>
  <c r="F18"/>
  <c r="E18"/>
  <c r="D18"/>
  <c r="M17"/>
  <c r="H17"/>
  <c r="G17"/>
  <c r="F17"/>
  <c r="E17"/>
  <c r="D17"/>
  <c r="AK16"/>
  <c r="AJ16"/>
  <c r="AI16"/>
  <c r="AH16"/>
  <c r="AF16"/>
  <c r="G16" s="1"/>
  <c r="AE16"/>
  <c r="AD16"/>
  <c r="AC16"/>
  <c r="AA16"/>
  <c r="Z16"/>
  <c r="Y16"/>
  <c r="X16"/>
  <c r="V16"/>
  <c r="U16"/>
  <c r="F16" s="1"/>
  <c r="T16"/>
  <c r="S16"/>
  <c r="Q16"/>
  <c r="P16"/>
  <c r="O16"/>
  <c r="N16"/>
  <c r="M16"/>
  <c r="L16"/>
  <c r="K16"/>
  <c r="J16"/>
  <c r="I16"/>
  <c r="H16"/>
  <c r="E16"/>
  <c r="D16"/>
  <c r="M15"/>
  <c r="H15"/>
  <c r="G15"/>
  <c r="F15"/>
  <c r="E15"/>
  <c r="D15"/>
  <c r="P14"/>
  <c r="H14"/>
  <c r="H13" s="1"/>
  <c r="G14"/>
  <c r="F14"/>
  <c r="E14"/>
  <c r="D14"/>
  <c r="Q13"/>
  <c r="G13" s="1"/>
  <c r="P13"/>
  <c r="O13"/>
  <c r="N13"/>
  <c r="L13"/>
  <c r="K13"/>
  <c r="J13"/>
  <c r="I13"/>
  <c r="M12"/>
  <c r="H12"/>
  <c r="G12"/>
  <c r="F12"/>
  <c r="E12"/>
  <c r="M11"/>
  <c r="H11"/>
  <c r="G11"/>
  <c r="F11"/>
  <c r="E11"/>
  <c r="D11"/>
  <c r="C19" l="1"/>
  <c r="C18"/>
  <c r="R21"/>
  <c r="D28"/>
  <c r="D21"/>
  <c r="D29"/>
  <c r="E21"/>
  <c r="C15"/>
  <c r="D27"/>
  <c r="F21"/>
  <c r="R24"/>
  <c r="R19"/>
  <c r="E19"/>
  <c r="AB24"/>
  <c r="G21"/>
  <c r="W24"/>
  <c r="AG24"/>
  <c r="M14"/>
  <c r="M13" s="1"/>
  <c r="C21" l="1"/>
  <c r="D30"/>
  <c r="D32" l="1"/>
</calcChain>
</file>

<file path=xl/sharedStrings.xml><?xml version="1.0" encoding="utf-8"?>
<sst xmlns="http://schemas.openxmlformats.org/spreadsheetml/2006/main" count="68" uniqueCount="41">
  <si>
    <t xml:space="preserve">                                              </t>
  </si>
  <si>
    <t xml:space="preserve">ОСНОВНЫЕ ИСТОЧНИКИ И ОБЪЕМЫ ФИНАНСИРОВАНИЯ МУНИЦИПАЛЬНОЙ ПРОГРАММЫ </t>
  </si>
  <si>
    <t>2020-2025 г.</t>
  </si>
  <si>
    <t>2020 год</t>
  </si>
  <si>
    <t>2021 год</t>
  </si>
  <si>
    <t>2022 год</t>
  </si>
  <si>
    <t>2023 год</t>
  </si>
  <si>
    <t>2024 год</t>
  </si>
  <si>
    <t>2025 год</t>
  </si>
  <si>
    <t>Местный бюджет</t>
  </si>
  <si>
    <t>Внебюджет-ные средства</t>
  </si>
  <si>
    <t>Федераль-ный бюджет</t>
  </si>
  <si>
    <t>Областной бюджет</t>
  </si>
  <si>
    <t>Наименование объекта</t>
  </si>
  <si>
    <t>"Комплексное развитие сельского поселения Светлодольск муниципального района Сергиевский Самарской области" на 2020-2025 гг.</t>
  </si>
  <si>
    <t>Субсидия гражданам, ведущим ЛПХ в целых возмещения затрат в связи с производством сельскохозяйственной продукции в части расходов на содержание коров</t>
  </si>
  <si>
    <t>Всего</t>
  </si>
  <si>
    <t>№ п/п</t>
  </si>
  <si>
    <t>Благоустройство СП Светлодольск</t>
  </si>
  <si>
    <t>Малоэтажная застройка пос.Светлодольск муниципального района Сергиевский Самарской области - 1 очередь</t>
  </si>
  <si>
    <t>Внебюд-
жетные средства</t>
  </si>
  <si>
    <t>Федераль-
ный бюджет</t>
  </si>
  <si>
    <t xml:space="preserve">Разработка проектно-сметной документации по объектам капитального строительства социальной и инженерной инфраструктуры сельских агломераций и территорий </t>
  </si>
  <si>
    <t>Финансирова-ние всего,руб.</t>
  </si>
  <si>
    <t>Федеральный бюджет</t>
  </si>
  <si>
    <t xml:space="preserve">Приложение №1
 к  постановлению администрации 
 сельского поселения Светлодольск
  муниципального района Сергиевский
   № 05 от 21.01.2022г  
</t>
  </si>
  <si>
    <t>Проектно-изыскательские работы по объекту: Малоэтажная застройка пос.Светлодольск муниципального района Сергиевский Самарской области –2 очередь</t>
  </si>
  <si>
    <t>Обустройство объектами инженерной инфраструктуры и благоустройство площадок, расположенных на сельских территориях под компактную жилищную застройку</t>
  </si>
  <si>
    <t>3.1</t>
  </si>
  <si>
    <t xml:space="preserve"> Малоэтажная застройка пос.Светлодольск муниципального района Сергиевский Самарской области - 2 очередь</t>
  </si>
  <si>
    <t>3.2</t>
  </si>
  <si>
    <t>Строительство автомобильных дорог общего пользования по улицам Комсомольская, Гагарина, Рабочая, Пионерская, Школьная, Набережная, Молодежная, Новая,  Джамбульская, Зеленая, Южная в п.Светлодольск Сергиевского района</t>
  </si>
  <si>
    <t>Развитие транспортной инфраструктуры на сельских территориях</t>
  </si>
  <si>
    <t>4.1</t>
  </si>
  <si>
    <t>5.</t>
  </si>
  <si>
    <t>6.1</t>
  </si>
  <si>
    <t>Строительство (приобретение) жилья гражданам, проживающим на сельских территориях, предоставляемого по договору найма жилого помещения*</t>
  </si>
  <si>
    <t>ФБ</t>
  </si>
  <si>
    <t>ОБ</t>
  </si>
  <si>
    <t>МБ</t>
  </si>
  <si>
    <t>ВБ</t>
  </si>
</sst>
</file>

<file path=xl/styles.xml><?xml version="1.0" encoding="utf-8"?>
<styleSheet xmlns="http://schemas.openxmlformats.org/spreadsheetml/2006/main">
  <numFmts count="1">
    <numFmt numFmtId="164" formatCode="#,##0.00;[Red]\-#,##0.00;0.00"/>
  </numFmts>
  <fonts count="1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1">
    <xf numFmtId="0" fontId="0" fillId="0" borderId="0" xfId="0"/>
    <xf numFmtId="0" fontId="1" fillId="0" borderId="0" xfId="0" applyFont="1" applyFill="1" applyBorder="1"/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/>
    <xf numFmtId="0" fontId="2" fillId="0" borderId="0" xfId="0" applyFont="1" applyFill="1" applyBorder="1" applyAlignment="1">
      <alignment vertical="top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/>
    <xf numFmtId="4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/>
    <xf numFmtId="0" fontId="8" fillId="0" borderId="0" xfId="0" applyFont="1" applyFill="1" applyBorder="1"/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 applyProtection="1">
      <alignment horizontal="center" vertical="center"/>
      <protection hidden="1"/>
    </xf>
    <xf numFmtId="4" fontId="10" fillId="0" borderId="1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0" fontId="13" fillId="0" borderId="0" xfId="0" applyFont="1" applyFill="1"/>
    <xf numFmtId="0" fontId="14" fillId="0" borderId="0" xfId="0" applyFont="1" applyFill="1"/>
    <xf numFmtId="0" fontId="15" fillId="0" borderId="0" xfId="0" applyFont="1" applyFill="1"/>
    <xf numFmtId="4" fontId="15" fillId="0" borderId="0" xfId="0" applyNumberFormat="1" applyFont="1" applyFill="1"/>
    <xf numFmtId="4" fontId="14" fillId="0" borderId="0" xfId="0" applyNumberFormat="1" applyFont="1" applyFill="1"/>
    <xf numFmtId="4" fontId="16" fillId="0" borderId="0" xfId="0" applyNumberFormat="1" applyFont="1" applyFill="1"/>
    <xf numFmtId="164" fontId="1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>
      <alignment horizontal="left" wrapText="1"/>
    </xf>
    <xf numFmtId="4" fontId="8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wrapText="1"/>
    </xf>
    <xf numFmtId="4" fontId="8" fillId="0" borderId="1" xfId="0" applyNumberFormat="1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1" xfId="0" applyFont="1" applyFill="1" applyBorder="1"/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7"/>
  <sheetViews>
    <sheetView tabSelected="1" zoomScale="50" zoomScaleNormal="50" workbookViewId="0">
      <selection activeCell="E3" sqref="E3"/>
    </sheetView>
  </sheetViews>
  <sheetFormatPr defaultColWidth="8.85546875" defaultRowHeight="15"/>
  <cols>
    <col min="1" max="1" width="7.7109375" style="14" customWidth="1"/>
    <col min="2" max="2" width="47" style="37" customWidth="1"/>
    <col min="3" max="3" width="23.140625" style="17" customWidth="1"/>
    <col min="4" max="4" width="24.42578125" style="14" customWidth="1"/>
    <col min="5" max="5" width="23.28515625" style="14" customWidth="1"/>
    <col min="6" max="6" width="22.28515625" style="14" customWidth="1"/>
    <col min="7" max="7" width="21.7109375" style="14" customWidth="1"/>
    <col min="8" max="8" width="23.42578125" style="14" customWidth="1"/>
    <col min="9" max="9" width="23.7109375" style="14" customWidth="1"/>
    <col min="10" max="10" width="22.5703125" style="14" customWidth="1"/>
    <col min="11" max="11" width="22" style="14" customWidth="1"/>
    <col min="12" max="12" width="17.7109375" style="14" customWidth="1"/>
    <col min="13" max="13" width="21.140625" style="14" customWidth="1"/>
    <col min="14" max="14" width="21.28515625" style="14" customWidth="1"/>
    <col min="15" max="15" width="19.28515625" style="14" customWidth="1"/>
    <col min="16" max="16" width="20.42578125" style="14" customWidth="1"/>
    <col min="17" max="17" width="11.28515625" style="14" customWidth="1"/>
    <col min="18" max="19" width="24.140625" style="14" customWidth="1"/>
    <col min="20" max="20" width="22.7109375" style="14" customWidth="1"/>
    <col min="21" max="21" width="21.5703125" style="14" customWidth="1"/>
    <col min="22" max="22" width="12.7109375" style="14" customWidth="1"/>
    <col min="23" max="23" width="22.7109375" style="14" customWidth="1"/>
    <col min="24" max="24" width="22.28515625" style="14" customWidth="1"/>
    <col min="25" max="25" width="21.140625" style="14" customWidth="1"/>
    <col min="26" max="26" width="21.42578125" style="14" customWidth="1"/>
    <col min="27" max="27" width="17.5703125" style="14" customWidth="1"/>
    <col min="28" max="28" width="22.85546875" style="14" customWidth="1"/>
    <col min="29" max="29" width="21" style="14" customWidth="1"/>
    <col min="30" max="30" width="21.7109375" style="14" customWidth="1"/>
    <col min="31" max="31" width="20.42578125" style="14" customWidth="1"/>
    <col min="32" max="32" width="12.7109375" style="14" customWidth="1"/>
    <col min="33" max="33" width="23.42578125" style="14" customWidth="1"/>
    <col min="34" max="34" width="21.28515625" style="14" customWidth="1"/>
    <col min="35" max="35" width="21" style="14" customWidth="1"/>
    <col min="36" max="36" width="20" style="14" customWidth="1"/>
    <col min="37" max="37" width="19.42578125" style="14" customWidth="1"/>
    <col min="38" max="16384" width="8.85546875" style="14"/>
  </cols>
  <sheetData>
    <row r="1" spans="1:37" s="1" customFormat="1" ht="15.75">
      <c r="B1" s="30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AD1" s="4"/>
      <c r="AE1" s="4"/>
      <c r="AF1" s="3"/>
      <c r="AG1" s="3"/>
      <c r="AH1" s="3"/>
      <c r="AI1" s="3"/>
      <c r="AJ1" s="3"/>
    </row>
    <row r="2" spans="1:37" s="1" customFormat="1" ht="18.75">
      <c r="B2" s="30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AD2" s="54" t="s">
        <v>25</v>
      </c>
      <c r="AE2" s="54"/>
      <c r="AF2" s="54"/>
      <c r="AG2" s="54"/>
      <c r="AH2" s="54"/>
      <c r="AI2" s="54"/>
      <c r="AJ2" s="54"/>
      <c r="AK2" s="54"/>
    </row>
    <row r="3" spans="1:37" s="5" customFormat="1" ht="15.75">
      <c r="B3" s="49" t="s">
        <v>0</v>
      </c>
      <c r="C3" s="6"/>
      <c r="D3" s="6"/>
      <c r="E3" s="6"/>
      <c r="F3" s="6"/>
      <c r="G3" s="6"/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37" s="5" customFormat="1" ht="20.25">
      <c r="B4" s="55" t="s">
        <v>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</row>
    <row r="5" spans="1:37" s="5" customFormat="1" ht="20.25">
      <c r="B5" s="56" t="s">
        <v>14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</row>
    <row r="6" spans="1:37" s="5" customFormat="1" ht="20.25">
      <c r="B6" s="31"/>
      <c r="C6" s="18"/>
      <c r="D6" s="18"/>
      <c r="E6" s="18"/>
      <c r="F6" s="18"/>
      <c r="G6" s="18"/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</row>
    <row r="7" spans="1:37" s="5" customFormat="1" ht="20.25">
      <c r="B7" s="31"/>
      <c r="C7" s="18"/>
      <c r="D7" s="18"/>
      <c r="E7" s="18"/>
      <c r="F7" s="18"/>
      <c r="G7" s="18"/>
      <c r="H7" s="18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</row>
    <row r="8" spans="1:37" s="5" customFormat="1" ht="21">
      <c r="A8" s="9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</row>
    <row r="9" spans="1:37" s="8" customFormat="1" ht="20.25">
      <c r="A9" s="58" t="s">
        <v>17</v>
      </c>
      <c r="B9" s="60" t="s">
        <v>13</v>
      </c>
      <c r="C9" s="52" t="s">
        <v>23</v>
      </c>
      <c r="D9" s="52" t="s">
        <v>2</v>
      </c>
      <c r="E9" s="52"/>
      <c r="F9" s="52"/>
      <c r="G9" s="52"/>
      <c r="H9" s="52" t="s">
        <v>16</v>
      </c>
      <c r="I9" s="53" t="s">
        <v>3</v>
      </c>
      <c r="J9" s="53"/>
      <c r="K9" s="53"/>
      <c r="L9" s="53"/>
      <c r="M9" s="52" t="s">
        <v>16</v>
      </c>
      <c r="N9" s="53" t="s">
        <v>4</v>
      </c>
      <c r="O9" s="53"/>
      <c r="P9" s="53"/>
      <c r="Q9" s="53"/>
      <c r="R9" s="52" t="s">
        <v>16</v>
      </c>
      <c r="S9" s="53" t="s">
        <v>5</v>
      </c>
      <c r="T9" s="53"/>
      <c r="U9" s="53"/>
      <c r="V9" s="53"/>
      <c r="W9" s="52" t="s">
        <v>16</v>
      </c>
      <c r="X9" s="53" t="s">
        <v>6</v>
      </c>
      <c r="Y9" s="53"/>
      <c r="Z9" s="53"/>
      <c r="AA9" s="53"/>
      <c r="AB9" s="52" t="s">
        <v>16</v>
      </c>
      <c r="AC9" s="53" t="s">
        <v>7</v>
      </c>
      <c r="AD9" s="53"/>
      <c r="AE9" s="53"/>
      <c r="AF9" s="53"/>
      <c r="AG9" s="52" t="s">
        <v>16</v>
      </c>
      <c r="AH9" s="53" t="s">
        <v>8</v>
      </c>
      <c r="AI9" s="53"/>
      <c r="AJ9" s="53"/>
      <c r="AK9" s="53"/>
    </row>
    <row r="10" spans="1:37" s="8" customFormat="1" ht="101.25">
      <c r="A10" s="59"/>
      <c r="B10" s="60"/>
      <c r="C10" s="52"/>
      <c r="D10" s="50" t="s">
        <v>21</v>
      </c>
      <c r="E10" s="50" t="s">
        <v>12</v>
      </c>
      <c r="F10" s="50" t="s">
        <v>9</v>
      </c>
      <c r="G10" s="50" t="s">
        <v>10</v>
      </c>
      <c r="H10" s="52"/>
      <c r="I10" s="50" t="s">
        <v>21</v>
      </c>
      <c r="J10" s="50" t="s">
        <v>12</v>
      </c>
      <c r="K10" s="50" t="s">
        <v>9</v>
      </c>
      <c r="L10" s="50" t="s">
        <v>10</v>
      </c>
      <c r="M10" s="52"/>
      <c r="N10" s="50" t="s">
        <v>11</v>
      </c>
      <c r="O10" s="50" t="s">
        <v>12</v>
      </c>
      <c r="P10" s="50" t="s">
        <v>9</v>
      </c>
      <c r="Q10" s="50" t="s">
        <v>20</v>
      </c>
      <c r="R10" s="52"/>
      <c r="S10" s="50" t="s">
        <v>11</v>
      </c>
      <c r="T10" s="50" t="s">
        <v>12</v>
      </c>
      <c r="U10" s="50" t="s">
        <v>9</v>
      </c>
      <c r="V10" s="50" t="s">
        <v>20</v>
      </c>
      <c r="W10" s="52"/>
      <c r="X10" s="50" t="s">
        <v>11</v>
      </c>
      <c r="Y10" s="50" t="s">
        <v>12</v>
      </c>
      <c r="Z10" s="50" t="s">
        <v>9</v>
      </c>
      <c r="AA10" s="50" t="s">
        <v>20</v>
      </c>
      <c r="AB10" s="52"/>
      <c r="AC10" s="50" t="s">
        <v>11</v>
      </c>
      <c r="AD10" s="50" t="s">
        <v>12</v>
      </c>
      <c r="AE10" s="50" t="s">
        <v>9</v>
      </c>
      <c r="AF10" s="50" t="s">
        <v>20</v>
      </c>
      <c r="AG10" s="52"/>
      <c r="AH10" s="50" t="s">
        <v>24</v>
      </c>
      <c r="AI10" s="50" t="s">
        <v>12</v>
      </c>
      <c r="AJ10" s="50" t="s">
        <v>9</v>
      </c>
      <c r="AK10" s="50" t="s">
        <v>20</v>
      </c>
    </row>
    <row r="11" spans="1:37" s="11" customFormat="1" ht="121.5">
      <c r="A11" s="10">
        <v>1</v>
      </c>
      <c r="B11" s="32" t="s">
        <v>15</v>
      </c>
      <c r="C11" s="21">
        <f t="shared" ref="C11" si="0">D11+E11+F11+G11</f>
        <v>235000</v>
      </c>
      <c r="D11" s="21">
        <f>S11+X11+AC11+AH11</f>
        <v>0</v>
      </c>
      <c r="E11" s="21">
        <f>T11+Y11+AD11+AI11</f>
        <v>0</v>
      </c>
      <c r="F11" s="22">
        <f>U11+Z11+AE11+AJ11</f>
        <v>235000</v>
      </c>
      <c r="G11" s="22">
        <f>L11++Q11+V11+AA11+AF11+AK11</f>
        <v>0</v>
      </c>
      <c r="H11" s="22">
        <f t="shared" ref="H11:H20" si="1">I11+J11+K11+L11</f>
        <v>23584</v>
      </c>
      <c r="I11" s="22">
        <v>0</v>
      </c>
      <c r="J11" s="22">
        <v>0</v>
      </c>
      <c r="K11" s="22">
        <v>23584</v>
      </c>
      <c r="L11" s="22">
        <v>0</v>
      </c>
      <c r="M11" s="22">
        <f t="shared" ref="M11:M12" si="2">N11+O11+P11+Q11</f>
        <v>18224</v>
      </c>
      <c r="N11" s="27">
        <v>0</v>
      </c>
      <c r="O11" s="22">
        <v>0</v>
      </c>
      <c r="P11" s="22">
        <v>18224</v>
      </c>
      <c r="Q11" s="22">
        <v>0</v>
      </c>
      <c r="R11" s="27">
        <f>S11+T11+U11+V11</f>
        <v>235000</v>
      </c>
      <c r="S11" s="27">
        <v>0</v>
      </c>
      <c r="T11" s="22">
        <v>0</v>
      </c>
      <c r="U11" s="22">
        <v>235000</v>
      </c>
      <c r="V11" s="22">
        <v>0</v>
      </c>
      <c r="W11" s="27">
        <f>X11+Y11+Z11+AA11</f>
        <v>0</v>
      </c>
      <c r="X11" s="27">
        <v>0</v>
      </c>
      <c r="Y11" s="22">
        <v>0</v>
      </c>
      <c r="Z11" s="22">
        <v>0</v>
      </c>
      <c r="AA11" s="22">
        <v>0</v>
      </c>
      <c r="AB11" s="27">
        <f>AC11+AD11+AE11+AF11</f>
        <v>0</v>
      </c>
      <c r="AC11" s="27">
        <v>0</v>
      </c>
      <c r="AD11" s="22">
        <v>0</v>
      </c>
      <c r="AE11" s="22">
        <v>0</v>
      </c>
      <c r="AF11" s="22">
        <v>0</v>
      </c>
      <c r="AG11" s="27">
        <f>AH11+AI11+AJ11+AK11</f>
        <v>0</v>
      </c>
      <c r="AH11" s="27">
        <v>0</v>
      </c>
      <c r="AI11" s="22">
        <v>0</v>
      </c>
      <c r="AJ11" s="22">
        <v>0</v>
      </c>
      <c r="AK11" s="22">
        <v>0</v>
      </c>
    </row>
    <row r="12" spans="1:37" s="11" customFormat="1" ht="40.5">
      <c r="A12" s="10">
        <v>2</v>
      </c>
      <c r="B12" s="32" t="s">
        <v>18</v>
      </c>
      <c r="C12" s="21">
        <f>D12+E12+F12+G12</f>
        <v>2377142.85</v>
      </c>
      <c r="D12" s="21">
        <f>I12+N12++S12+X12+AC12+AH12</f>
        <v>1300000</v>
      </c>
      <c r="E12" s="21">
        <f>J12+O12++O12+T12+Y12++AD12+AI12</f>
        <v>700000</v>
      </c>
      <c r="F12" s="22">
        <f>K12++P12+U12+Z12+AE12+AJ12</f>
        <v>214285.71</v>
      </c>
      <c r="G12" s="22">
        <f>L12++Q12+V12+AA12+AF12+AK12</f>
        <v>162857.14000000001</v>
      </c>
      <c r="H12" s="22">
        <f t="shared" si="1"/>
        <v>2377142.85</v>
      </c>
      <c r="I12" s="48">
        <v>1300000</v>
      </c>
      <c r="J12" s="48">
        <v>700000</v>
      </c>
      <c r="K12" s="48">
        <v>214285.71</v>
      </c>
      <c r="L12" s="48">
        <v>162857.14000000001</v>
      </c>
      <c r="M12" s="22">
        <f t="shared" si="2"/>
        <v>0</v>
      </c>
      <c r="N12" s="27">
        <v>0</v>
      </c>
      <c r="O12" s="22">
        <v>0</v>
      </c>
      <c r="P12" s="22">
        <v>0</v>
      </c>
      <c r="Q12" s="22">
        <v>0</v>
      </c>
      <c r="R12" s="27">
        <f t="shared" ref="R12:R20" si="3">S12+T12+U12+V12</f>
        <v>0</v>
      </c>
      <c r="S12" s="27">
        <v>0</v>
      </c>
      <c r="T12" s="22">
        <v>0</v>
      </c>
      <c r="U12" s="22">
        <v>0</v>
      </c>
      <c r="V12" s="22">
        <v>0</v>
      </c>
      <c r="W12" s="27">
        <f t="shared" ref="W12:W20" si="4">X12+Y12+Z12+AA12</f>
        <v>0</v>
      </c>
      <c r="X12" s="27">
        <v>0</v>
      </c>
      <c r="Y12" s="22">
        <v>0</v>
      </c>
      <c r="Z12" s="22">
        <v>0</v>
      </c>
      <c r="AA12" s="22">
        <v>0</v>
      </c>
      <c r="AB12" s="27">
        <f t="shared" ref="AB12:AB20" si="5">AC12+AD12+AE12+AF12</f>
        <v>0</v>
      </c>
      <c r="AC12" s="27">
        <v>0</v>
      </c>
      <c r="AD12" s="22">
        <v>0</v>
      </c>
      <c r="AE12" s="22">
        <v>0</v>
      </c>
      <c r="AF12" s="22">
        <v>0</v>
      </c>
      <c r="AG12" s="27">
        <f t="shared" ref="AG12:AG20" si="6">AH12+AI12+AJ12+AK12</f>
        <v>0</v>
      </c>
      <c r="AH12" s="27">
        <v>0</v>
      </c>
      <c r="AI12" s="22">
        <v>0</v>
      </c>
      <c r="AJ12" s="22">
        <v>0</v>
      </c>
      <c r="AK12" s="22">
        <v>0</v>
      </c>
    </row>
    <row r="13" spans="1:37" s="11" customFormat="1" ht="121.5">
      <c r="A13" s="10">
        <v>3</v>
      </c>
      <c r="B13" s="32" t="s">
        <v>27</v>
      </c>
      <c r="C13" s="21">
        <f>D13+E13+F13+G13</f>
        <v>575777650.01999998</v>
      </c>
      <c r="D13" s="21">
        <f>S13+X13+AC13+AH13+I13+N13</f>
        <v>429028063.12</v>
      </c>
      <c r="E13" s="21">
        <f>T13+Y13+AD13+AI13+J13+O13</f>
        <v>117960704.38</v>
      </c>
      <c r="F13" s="21">
        <f>K13+P13+U13+Z13+AE13+AJ13</f>
        <v>28788882.52</v>
      </c>
      <c r="G13" s="21">
        <f t="shared" ref="G13" si="7">L13+Q13++V13+AA13+AF13+AK13</f>
        <v>0</v>
      </c>
      <c r="H13" s="22">
        <f>H14+H15</f>
        <v>207429959.52000001</v>
      </c>
      <c r="I13" s="48">
        <f>I14+I15</f>
        <v>128088000</v>
      </c>
      <c r="J13" s="48">
        <f t="shared" ref="J13:L13" si="8">J14+J15</f>
        <v>68970461.540000007</v>
      </c>
      <c r="K13" s="48">
        <f t="shared" si="8"/>
        <v>10371497.98</v>
      </c>
      <c r="L13" s="48">
        <f t="shared" si="8"/>
        <v>0</v>
      </c>
      <c r="M13" s="22">
        <f>M14+M15</f>
        <v>47915140.459999993</v>
      </c>
      <c r="N13" s="27">
        <f>N14+N15</f>
        <v>39146669.759999998</v>
      </c>
      <c r="O13" s="27">
        <f t="shared" ref="O13:Q13" si="9">O14+O15</f>
        <v>6372713.6900000004</v>
      </c>
      <c r="P13" s="27">
        <f t="shared" si="9"/>
        <v>2395757.0100000002</v>
      </c>
      <c r="Q13" s="27">
        <f t="shared" si="9"/>
        <v>0</v>
      </c>
      <c r="R13" s="27">
        <f>S13+T13+U13+V13</f>
        <v>36121490.100000001</v>
      </c>
      <c r="S13" s="27">
        <f>S14+S15</f>
        <v>29511257.390000001</v>
      </c>
      <c r="T13" s="27">
        <f t="shared" ref="T13:V13" si="10">T14+T15</f>
        <v>4804158.18</v>
      </c>
      <c r="U13" s="27">
        <f t="shared" si="10"/>
        <v>1806074.53</v>
      </c>
      <c r="V13" s="27">
        <f t="shared" si="10"/>
        <v>0</v>
      </c>
      <c r="W13" s="27">
        <f t="shared" si="4"/>
        <v>82702570.379999995</v>
      </c>
      <c r="X13" s="27">
        <f>X14+X15</f>
        <v>67568000</v>
      </c>
      <c r="Y13" s="27">
        <f t="shared" ref="Y13:AA13" si="11">Y14+Y15</f>
        <v>10999441.859999999</v>
      </c>
      <c r="Z13" s="27">
        <f t="shared" si="11"/>
        <v>4135128.52</v>
      </c>
      <c r="AA13" s="27">
        <f t="shared" si="11"/>
        <v>0</v>
      </c>
      <c r="AB13" s="27">
        <f t="shared" si="5"/>
        <v>100000000</v>
      </c>
      <c r="AC13" s="27">
        <f>AC14+AC15</f>
        <v>81700000</v>
      </c>
      <c r="AD13" s="27">
        <f t="shared" ref="AD13:AF13" si="12">AD14+AD15</f>
        <v>13300000</v>
      </c>
      <c r="AE13" s="27">
        <f t="shared" si="12"/>
        <v>5000000</v>
      </c>
      <c r="AF13" s="27">
        <f t="shared" si="12"/>
        <v>0</v>
      </c>
      <c r="AG13" s="27">
        <f t="shared" si="6"/>
        <v>101608489.56</v>
      </c>
      <c r="AH13" s="27">
        <f>AH14+AH15</f>
        <v>83014135.969999999</v>
      </c>
      <c r="AI13" s="27">
        <f t="shared" ref="AI13:AK13" si="13">AI14+AI15</f>
        <v>13513929.109999999</v>
      </c>
      <c r="AJ13" s="27">
        <f t="shared" si="13"/>
        <v>5080424.4800000004</v>
      </c>
      <c r="AK13" s="27">
        <f t="shared" si="13"/>
        <v>0</v>
      </c>
    </row>
    <row r="14" spans="1:37" s="12" customFormat="1" ht="101.25">
      <c r="A14" s="13" t="s">
        <v>28</v>
      </c>
      <c r="B14" s="33" t="s">
        <v>19</v>
      </c>
      <c r="C14" s="21">
        <f>D14+E14+F14+G14</f>
        <v>255345099.98000002</v>
      </c>
      <c r="D14" s="22">
        <f t="shared" ref="D14:G20" si="14">I14+N14+S14+X14+AC14+AH14</f>
        <v>167234669.75999999</v>
      </c>
      <c r="E14" s="22">
        <f t="shared" si="14"/>
        <v>75343175.230000004</v>
      </c>
      <c r="F14" s="22">
        <f t="shared" si="14"/>
        <v>12767254.99</v>
      </c>
      <c r="G14" s="22">
        <f t="shared" si="14"/>
        <v>0</v>
      </c>
      <c r="H14" s="22">
        <f t="shared" si="1"/>
        <v>207429959.52000001</v>
      </c>
      <c r="I14" s="25">
        <v>128088000</v>
      </c>
      <c r="J14" s="25">
        <v>68970461.540000007</v>
      </c>
      <c r="K14" s="25">
        <v>10371497.98</v>
      </c>
      <c r="L14" s="23">
        <v>0</v>
      </c>
      <c r="M14" s="22">
        <f>N14+O14+P14+Q14</f>
        <v>47915140.459999993</v>
      </c>
      <c r="N14" s="25">
        <v>39146669.759999998</v>
      </c>
      <c r="O14" s="25">
        <v>6372713.6900000004</v>
      </c>
      <c r="P14" s="25">
        <f>2395756.99+0.02</f>
        <v>2395757.0100000002</v>
      </c>
      <c r="Q14" s="23">
        <v>0</v>
      </c>
      <c r="R14" s="27">
        <f t="shared" si="3"/>
        <v>0</v>
      </c>
      <c r="S14" s="24">
        <v>0</v>
      </c>
      <c r="T14" s="23">
        <v>0</v>
      </c>
      <c r="U14" s="23">
        <v>0</v>
      </c>
      <c r="V14" s="23">
        <v>0</v>
      </c>
      <c r="W14" s="27">
        <f t="shared" si="4"/>
        <v>0</v>
      </c>
      <c r="X14" s="24">
        <v>0</v>
      </c>
      <c r="Y14" s="23">
        <v>0</v>
      </c>
      <c r="Z14" s="23">
        <v>0</v>
      </c>
      <c r="AA14" s="23">
        <v>0</v>
      </c>
      <c r="AB14" s="27">
        <f t="shared" si="5"/>
        <v>0</v>
      </c>
      <c r="AC14" s="24">
        <v>0</v>
      </c>
      <c r="AD14" s="23">
        <v>0</v>
      </c>
      <c r="AE14" s="23">
        <v>0</v>
      </c>
      <c r="AF14" s="23">
        <v>0</v>
      </c>
      <c r="AG14" s="27">
        <f t="shared" si="6"/>
        <v>0</v>
      </c>
      <c r="AH14" s="24">
        <v>0</v>
      </c>
      <c r="AI14" s="23">
        <v>0</v>
      </c>
      <c r="AJ14" s="23">
        <v>0</v>
      </c>
      <c r="AK14" s="23">
        <v>0</v>
      </c>
    </row>
    <row r="15" spans="1:37" s="12" customFormat="1" ht="101.25">
      <c r="A15" s="13" t="s">
        <v>30</v>
      </c>
      <c r="B15" s="33" t="s">
        <v>29</v>
      </c>
      <c r="C15" s="21">
        <f t="shared" ref="C15:C20" si="15">D15+E15+F15+G15</f>
        <v>320432550.03999996</v>
      </c>
      <c r="D15" s="22">
        <f>I15+N15+S15+X15+AC15+AH15</f>
        <v>261793393.35999998</v>
      </c>
      <c r="E15" s="22">
        <f>J15+O15+T15+Y15+AD15+AI15</f>
        <v>42617529.149999999</v>
      </c>
      <c r="F15" s="22">
        <f>K15+P15+U15+Z15+AE15+AJ15</f>
        <v>16021627.530000001</v>
      </c>
      <c r="G15" s="22">
        <f>L15+Q15+V15+AA15+AF15+AK15</f>
        <v>0</v>
      </c>
      <c r="H15" s="22">
        <f>I15+J15+K15+L15</f>
        <v>0</v>
      </c>
      <c r="I15" s="25">
        <v>0</v>
      </c>
      <c r="J15" s="25">
        <v>0</v>
      </c>
      <c r="K15" s="25">
        <v>0</v>
      </c>
      <c r="L15" s="23">
        <v>0</v>
      </c>
      <c r="M15" s="22">
        <f>N15+O15+P15+Q15</f>
        <v>0</v>
      </c>
      <c r="N15" s="25">
        <v>0</v>
      </c>
      <c r="O15" s="25">
        <v>0</v>
      </c>
      <c r="P15" s="25">
        <v>0</v>
      </c>
      <c r="Q15" s="23">
        <v>0</v>
      </c>
      <c r="R15" s="27">
        <f>S15+T15+U15+V15</f>
        <v>36121490.100000001</v>
      </c>
      <c r="S15" s="24">
        <v>29511257.390000001</v>
      </c>
      <c r="T15" s="23">
        <v>4804158.18</v>
      </c>
      <c r="U15" s="22">
        <f>1806074.5+0.03</f>
        <v>1806074.53</v>
      </c>
      <c r="V15" s="23">
        <v>0</v>
      </c>
      <c r="W15" s="27">
        <f t="shared" si="4"/>
        <v>82702570.379999995</v>
      </c>
      <c r="X15" s="24">
        <v>67568000</v>
      </c>
      <c r="Y15" s="24">
        <v>10999441.859999999</v>
      </c>
      <c r="Z15" s="24">
        <v>4135128.52</v>
      </c>
      <c r="AA15" s="23">
        <v>0</v>
      </c>
      <c r="AB15" s="27">
        <f t="shared" si="5"/>
        <v>100000000</v>
      </c>
      <c r="AC15" s="24">
        <v>81700000</v>
      </c>
      <c r="AD15" s="24">
        <v>13300000</v>
      </c>
      <c r="AE15" s="24">
        <v>5000000</v>
      </c>
      <c r="AF15" s="23">
        <v>0</v>
      </c>
      <c r="AG15" s="27">
        <f t="shared" si="6"/>
        <v>101608489.56</v>
      </c>
      <c r="AH15" s="24">
        <v>83014135.969999999</v>
      </c>
      <c r="AI15" s="24">
        <v>13513929.109999999</v>
      </c>
      <c r="AJ15" s="24">
        <v>5080424.4800000004</v>
      </c>
      <c r="AK15" s="23">
        <v>0</v>
      </c>
    </row>
    <row r="16" spans="1:37" s="12" customFormat="1" ht="60.75">
      <c r="A16" s="10">
        <v>4</v>
      </c>
      <c r="B16" s="34" t="s">
        <v>32</v>
      </c>
      <c r="C16" s="21">
        <f t="shared" si="15"/>
        <v>153325930.00999999</v>
      </c>
      <c r="D16" s="22">
        <f>S16+X16+AC16+AH16</f>
        <v>125267300</v>
      </c>
      <c r="E16" s="22">
        <f>T16+Y16+AD16+AI16</f>
        <v>20392350</v>
      </c>
      <c r="F16" s="22">
        <f>U16+Z16+AE16+AJ16</f>
        <v>7666280.0099999998</v>
      </c>
      <c r="G16" s="22">
        <f>V16+AA16+AF16+AK16</f>
        <v>0</v>
      </c>
      <c r="H16" s="22">
        <f>H17</f>
        <v>0</v>
      </c>
      <c r="I16" s="22">
        <f t="shared" ref="I16:L16" si="16">I17</f>
        <v>0</v>
      </c>
      <c r="J16" s="22">
        <f t="shared" si="16"/>
        <v>0</v>
      </c>
      <c r="K16" s="22">
        <f t="shared" si="16"/>
        <v>0</v>
      </c>
      <c r="L16" s="22">
        <f t="shared" si="16"/>
        <v>0</v>
      </c>
      <c r="M16" s="22">
        <f>M17</f>
        <v>0</v>
      </c>
      <c r="N16" s="22">
        <f t="shared" ref="N16:Q16" si="17">N17</f>
        <v>0</v>
      </c>
      <c r="O16" s="22">
        <f t="shared" si="17"/>
        <v>0</v>
      </c>
      <c r="P16" s="22">
        <f t="shared" si="17"/>
        <v>0</v>
      </c>
      <c r="Q16" s="22">
        <f t="shared" si="17"/>
        <v>0</v>
      </c>
      <c r="R16" s="27">
        <f>S16+T16+U16+V16</f>
        <v>153325930.00999999</v>
      </c>
      <c r="S16" s="27">
        <f t="shared" ref="S16:AF16" si="18">S17</f>
        <v>125267300</v>
      </c>
      <c r="T16" s="27">
        <f t="shared" si="18"/>
        <v>20392350</v>
      </c>
      <c r="U16" s="27">
        <f t="shared" si="18"/>
        <v>7666280.0099999998</v>
      </c>
      <c r="V16" s="27">
        <f t="shared" si="18"/>
        <v>0</v>
      </c>
      <c r="W16" s="27">
        <f t="shared" si="4"/>
        <v>0</v>
      </c>
      <c r="X16" s="27">
        <f t="shared" si="18"/>
        <v>0</v>
      </c>
      <c r="Y16" s="27">
        <f t="shared" si="18"/>
        <v>0</v>
      </c>
      <c r="Z16" s="27">
        <f t="shared" si="18"/>
        <v>0</v>
      </c>
      <c r="AA16" s="27">
        <f t="shared" si="18"/>
        <v>0</v>
      </c>
      <c r="AB16" s="27">
        <f t="shared" si="5"/>
        <v>0</v>
      </c>
      <c r="AC16" s="27">
        <f t="shared" si="18"/>
        <v>0</v>
      </c>
      <c r="AD16" s="27">
        <f t="shared" si="18"/>
        <v>0</v>
      </c>
      <c r="AE16" s="27">
        <f t="shared" si="18"/>
        <v>0</v>
      </c>
      <c r="AF16" s="27">
        <f t="shared" si="18"/>
        <v>0</v>
      </c>
      <c r="AG16" s="27">
        <f t="shared" si="6"/>
        <v>0</v>
      </c>
      <c r="AH16" s="27">
        <f t="shared" ref="AH16:AK16" si="19">AH17</f>
        <v>0</v>
      </c>
      <c r="AI16" s="27">
        <f t="shared" si="19"/>
        <v>0</v>
      </c>
      <c r="AJ16" s="27">
        <f t="shared" si="19"/>
        <v>0</v>
      </c>
      <c r="AK16" s="27">
        <f t="shared" si="19"/>
        <v>0</v>
      </c>
    </row>
    <row r="17" spans="1:43" s="12" customFormat="1" ht="176.25" customHeight="1">
      <c r="A17" s="13" t="s">
        <v>33</v>
      </c>
      <c r="B17" s="35" t="s">
        <v>31</v>
      </c>
      <c r="C17" s="21">
        <f t="shared" si="15"/>
        <v>153325930.00999999</v>
      </c>
      <c r="D17" s="22">
        <f t="shared" si="14"/>
        <v>125267300</v>
      </c>
      <c r="E17" s="22">
        <f t="shared" si="14"/>
        <v>20392350</v>
      </c>
      <c r="F17" s="22">
        <f t="shared" si="14"/>
        <v>7666280.0099999998</v>
      </c>
      <c r="G17" s="22">
        <f t="shared" si="14"/>
        <v>0</v>
      </c>
      <c r="H17" s="39">
        <f t="shared" si="1"/>
        <v>0</v>
      </c>
      <c r="I17" s="29">
        <v>0</v>
      </c>
      <c r="J17" s="29">
        <v>0</v>
      </c>
      <c r="K17" s="29">
        <v>0</v>
      </c>
      <c r="L17" s="29">
        <v>0</v>
      </c>
      <c r="M17" s="39">
        <f>N17+O17+P17+Q17</f>
        <v>0</v>
      </c>
      <c r="N17" s="29">
        <v>0</v>
      </c>
      <c r="O17" s="29">
        <v>0</v>
      </c>
      <c r="P17" s="29">
        <v>0</v>
      </c>
      <c r="Q17" s="28">
        <v>0</v>
      </c>
      <c r="R17" s="27">
        <f>S17+T17+U17+V17</f>
        <v>153325930.00999999</v>
      </c>
      <c r="S17" s="29">
        <v>125267300</v>
      </c>
      <c r="T17" s="29">
        <v>20392350</v>
      </c>
      <c r="U17" s="29">
        <v>7666280.0099999998</v>
      </c>
      <c r="V17" s="29">
        <v>0</v>
      </c>
      <c r="W17" s="27">
        <f t="shared" si="4"/>
        <v>0</v>
      </c>
      <c r="X17" s="29">
        <v>0</v>
      </c>
      <c r="Y17" s="29">
        <v>0</v>
      </c>
      <c r="Z17" s="29">
        <v>0</v>
      </c>
      <c r="AA17" s="29">
        <v>0</v>
      </c>
      <c r="AB17" s="27">
        <f t="shared" si="5"/>
        <v>0</v>
      </c>
      <c r="AC17" s="29">
        <v>0</v>
      </c>
      <c r="AD17" s="29">
        <v>0</v>
      </c>
      <c r="AE17" s="29">
        <v>0</v>
      </c>
      <c r="AF17" s="29">
        <v>0</v>
      </c>
      <c r="AG17" s="27">
        <f t="shared" si="6"/>
        <v>0</v>
      </c>
      <c r="AH17" s="29">
        <v>0</v>
      </c>
      <c r="AI17" s="29">
        <v>0</v>
      </c>
      <c r="AJ17" s="29">
        <v>0</v>
      </c>
      <c r="AK17" s="29">
        <v>0</v>
      </c>
    </row>
    <row r="18" spans="1:43" s="12" customFormat="1" ht="176.25" customHeight="1">
      <c r="A18" s="13" t="s">
        <v>34</v>
      </c>
      <c r="B18" s="38" t="s">
        <v>36</v>
      </c>
      <c r="C18" s="21">
        <f t="shared" si="15"/>
        <v>58297543.269999996</v>
      </c>
      <c r="D18" s="22">
        <f>S18+X18+AC18+AH18</f>
        <v>40108709.739999995</v>
      </c>
      <c r="E18" s="22">
        <f t="shared" si="14"/>
        <v>6529324.8900000006</v>
      </c>
      <c r="F18" s="22">
        <f t="shared" si="14"/>
        <v>9299909.5299999993</v>
      </c>
      <c r="G18" s="22">
        <f t="shared" si="14"/>
        <v>2359599.11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28">
        <v>0</v>
      </c>
      <c r="R18" s="27">
        <f>S18+T18+U18</f>
        <v>0</v>
      </c>
      <c r="S18" s="40">
        <v>0</v>
      </c>
      <c r="T18" s="40">
        <v>0</v>
      </c>
      <c r="U18" s="40">
        <v>0</v>
      </c>
      <c r="V18" s="40">
        <v>0</v>
      </c>
      <c r="W18" s="27">
        <f t="shared" si="4"/>
        <v>46729956.059999995</v>
      </c>
      <c r="X18" s="40">
        <v>32150209.739999998</v>
      </c>
      <c r="Y18" s="39">
        <v>5233755.12</v>
      </c>
      <c r="Z18" s="39">
        <v>9184233.6600000001</v>
      </c>
      <c r="AA18" s="39">
        <v>161757.54</v>
      </c>
      <c r="AB18" s="27">
        <f t="shared" si="5"/>
        <v>0</v>
      </c>
      <c r="AC18" s="40">
        <v>0</v>
      </c>
      <c r="AD18" s="39">
        <v>0</v>
      </c>
      <c r="AE18" s="39">
        <v>0</v>
      </c>
      <c r="AF18" s="39">
        <v>0</v>
      </c>
      <c r="AG18" s="27">
        <f t="shared" si="6"/>
        <v>11567587.209999999</v>
      </c>
      <c r="AH18" s="40">
        <v>7958500</v>
      </c>
      <c r="AI18" s="39">
        <v>1295569.77</v>
      </c>
      <c r="AJ18" s="39">
        <v>115675.87</v>
      </c>
      <c r="AK18" s="39">
        <v>2197841.5699999998</v>
      </c>
    </row>
    <row r="19" spans="1:43" s="12" customFormat="1" ht="132" customHeight="1">
      <c r="A19" s="10">
        <v>6</v>
      </c>
      <c r="B19" s="34" t="s">
        <v>22</v>
      </c>
      <c r="C19" s="21">
        <f t="shared" si="15"/>
        <v>30259090.620000001</v>
      </c>
      <c r="D19" s="22">
        <f>S19+X19+AC19+AH19</f>
        <v>28746136.09</v>
      </c>
      <c r="E19" s="22">
        <f>T19+Y19+AD19+AI19</f>
        <v>0</v>
      </c>
      <c r="F19" s="22">
        <f>U19+Z19+AE19+AJ19</f>
        <v>1512954.53</v>
      </c>
      <c r="G19" s="22">
        <f>V19+AA19+AF19+AK19</f>
        <v>0</v>
      </c>
      <c r="H19" s="22">
        <f t="shared" si="1"/>
        <v>0</v>
      </c>
      <c r="I19" s="48">
        <v>0</v>
      </c>
      <c r="J19" s="48">
        <v>0</v>
      </c>
      <c r="K19" s="48">
        <v>0</v>
      </c>
      <c r="L19" s="22">
        <v>0</v>
      </c>
      <c r="M19" s="22">
        <f>N19+O19+P19+Q19</f>
        <v>0</v>
      </c>
      <c r="N19" s="48">
        <v>0</v>
      </c>
      <c r="O19" s="48">
        <v>0</v>
      </c>
      <c r="P19" s="48">
        <v>0</v>
      </c>
      <c r="Q19" s="22">
        <v>0</v>
      </c>
      <c r="R19" s="27">
        <f t="shared" si="3"/>
        <v>30259090.620000001</v>
      </c>
      <c r="S19" s="27">
        <v>28746136.09</v>
      </c>
      <c r="T19" s="27">
        <f>T20</f>
        <v>0</v>
      </c>
      <c r="U19" s="27">
        <v>1512954.53</v>
      </c>
      <c r="V19" s="27">
        <f>V20</f>
        <v>0</v>
      </c>
      <c r="W19" s="27">
        <f t="shared" si="4"/>
        <v>0</v>
      </c>
      <c r="X19" s="27">
        <v>0</v>
      </c>
      <c r="Y19" s="22">
        <v>0</v>
      </c>
      <c r="Z19" s="22">
        <v>0</v>
      </c>
      <c r="AA19" s="22">
        <v>0</v>
      </c>
      <c r="AB19" s="27">
        <f t="shared" si="5"/>
        <v>0</v>
      </c>
      <c r="AC19" s="27">
        <v>0</v>
      </c>
      <c r="AD19" s="22">
        <v>0</v>
      </c>
      <c r="AE19" s="22">
        <v>0</v>
      </c>
      <c r="AF19" s="22">
        <v>0</v>
      </c>
      <c r="AG19" s="27">
        <f t="shared" si="6"/>
        <v>0</v>
      </c>
      <c r="AH19" s="27">
        <v>0</v>
      </c>
      <c r="AI19" s="22">
        <v>0</v>
      </c>
      <c r="AJ19" s="22">
        <v>0</v>
      </c>
      <c r="AK19" s="22">
        <v>0</v>
      </c>
    </row>
    <row r="20" spans="1:43" s="12" customFormat="1" ht="173.25" customHeight="1">
      <c r="A20" s="13" t="s">
        <v>35</v>
      </c>
      <c r="B20" s="33" t="s">
        <v>26</v>
      </c>
      <c r="C20" s="21">
        <f t="shared" si="15"/>
        <v>0</v>
      </c>
      <c r="D20" s="22">
        <f t="shared" si="14"/>
        <v>0</v>
      </c>
      <c r="E20" s="22">
        <f>J20+O20+T20+Y20+AD20+AI20</f>
        <v>0</v>
      </c>
      <c r="F20" s="22">
        <f>U20+Z20+AE20+AJ20</f>
        <v>0</v>
      </c>
      <c r="G20" s="22">
        <f t="shared" si="14"/>
        <v>0</v>
      </c>
      <c r="H20" s="22">
        <f t="shared" si="1"/>
        <v>0</v>
      </c>
      <c r="I20" s="25">
        <v>0</v>
      </c>
      <c r="J20" s="25">
        <v>0</v>
      </c>
      <c r="K20" s="25">
        <v>0</v>
      </c>
      <c r="L20" s="23">
        <v>0</v>
      </c>
      <c r="M20" s="22">
        <f>N20+O20+P20+Q20</f>
        <v>0</v>
      </c>
      <c r="N20" s="25">
        <v>0</v>
      </c>
      <c r="O20" s="25">
        <v>0</v>
      </c>
      <c r="P20" s="25">
        <v>0</v>
      </c>
      <c r="Q20" s="23">
        <v>0</v>
      </c>
      <c r="R20" s="27">
        <f t="shared" si="3"/>
        <v>0</v>
      </c>
      <c r="S20" s="24">
        <v>0</v>
      </c>
      <c r="T20" s="24">
        <v>0</v>
      </c>
      <c r="U20" s="24">
        <v>0</v>
      </c>
      <c r="V20" s="24">
        <v>0</v>
      </c>
      <c r="W20" s="27">
        <f t="shared" si="4"/>
        <v>0</v>
      </c>
      <c r="X20" s="24">
        <v>0</v>
      </c>
      <c r="Y20" s="23">
        <v>0</v>
      </c>
      <c r="Z20" s="23">
        <v>0</v>
      </c>
      <c r="AA20" s="23">
        <v>0</v>
      </c>
      <c r="AB20" s="27">
        <f t="shared" si="5"/>
        <v>0</v>
      </c>
      <c r="AC20" s="24">
        <v>0</v>
      </c>
      <c r="AD20" s="23">
        <v>0</v>
      </c>
      <c r="AE20" s="23">
        <v>0</v>
      </c>
      <c r="AF20" s="23">
        <v>0</v>
      </c>
      <c r="AG20" s="27">
        <f t="shared" si="6"/>
        <v>0</v>
      </c>
      <c r="AH20" s="24">
        <v>0</v>
      </c>
      <c r="AI20" s="23">
        <v>0</v>
      </c>
      <c r="AJ20" s="23">
        <v>0</v>
      </c>
      <c r="AK20" s="23">
        <v>0</v>
      </c>
    </row>
    <row r="21" spans="1:43" s="16" customFormat="1" ht="30" customHeight="1">
      <c r="A21" s="15"/>
      <c r="B21" s="36" t="s">
        <v>16</v>
      </c>
      <c r="C21" s="21">
        <f>D21+E21+F21+G21</f>
        <v>820314164.76999998</v>
      </c>
      <c r="D21" s="22">
        <f>I21+N21+S21+X21+AC21+AH21</f>
        <v>624450208.95000005</v>
      </c>
      <c r="E21" s="22">
        <f>J21+O21+T21+Y21+AD21+AI21</f>
        <v>145582379.27000001</v>
      </c>
      <c r="F21" s="22">
        <f>K21+P21+U21+Z21+AE21+AJ21</f>
        <v>47759120.300000004</v>
      </c>
      <c r="G21" s="22">
        <f>L21+Q21+V21+AA21+AF21+AK21</f>
        <v>2522456.25</v>
      </c>
      <c r="H21" s="26">
        <f>H11+H12+H13+H16+H18+H19</f>
        <v>209830686.37</v>
      </c>
      <c r="I21" s="26">
        <f t="shared" ref="I21:AK21" si="20">I11+I12+I13+I16+I18+I19</f>
        <v>129388000</v>
      </c>
      <c r="J21" s="26">
        <f t="shared" si="20"/>
        <v>69670461.540000007</v>
      </c>
      <c r="K21" s="26">
        <f t="shared" si="20"/>
        <v>10609367.690000001</v>
      </c>
      <c r="L21" s="26">
        <f t="shared" si="20"/>
        <v>162857.14000000001</v>
      </c>
      <c r="M21" s="26">
        <f t="shared" si="20"/>
        <v>47933364.459999993</v>
      </c>
      <c r="N21" s="26">
        <f t="shared" si="20"/>
        <v>39146669.759999998</v>
      </c>
      <c r="O21" s="26">
        <f t="shared" si="20"/>
        <v>6372713.6900000004</v>
      </c>
      <c r="P21" s="26">
        <f t="shared" si="20"/>
        <v>2413981.0100000002</v>
      </c>
      <c r="Q21" s="26">
        <f t="shared" si="20"/>
        <v>0</v>
      </c>
      <c r="R21" s="26">
        <f t="shared" si="20"/>
        <v>219941510.72999999</v>
      </c>
      <c r="S21" s="26">
        <f t="shared" si="20"/>
        <v>183524693.47999999</v>
      </c>
      <c r="T21" s="26">
        <f t="shared" si="20"/>
        <v>25196508.18</v>
      </c>
      <c r="U21" s="26">
        <f t="shared" si="20"/>
        <v>11220309.069999998</v>
      </c>
      <c r="V21" s="26">
        <f t="shared" si="20"/>
        <v>0</v>
      </c>
      <c r="W21" s="26">
        <f t="shared" si="20"/>
        <v>129432526.44</v>
      </c>
      <c r="X21" s="26">
        <f t="shared" si="20"/>
        <v>99718209.739999995</v>
      </c>
      <c r="Y21" s="26">
        <f t="shared" si="20"/>
        <v>16233196.98</v>
      </c>
      <c r="Z21" s="26">
        <f t="shared" si="20"/>
        <v>13319362.18</v>
      </c>
      <c r="AA21" s="26">
        <f t="shared" si="20"/>
        <v>161757.54</v>
      </c>
      <c r="AB21" s="26">
        <f t="shared" si="20"/>
        <v>100000000</v>
      </c>
      <c r="AC21" s="26">
        <f t="shared" si="20"/>
        <v>81700000</v>
      </c>
      <c r="AD21" s="26">
        <f t="shared" si="20"/>
        <v>13300000</v>
      </c>
      <c r="AE21" s="26">
        <f t="shared" si="20"/>
        <v>5000000</v>
      </c>
      <c r="AF21" s="26">
        <f t="shared" si="20"/>
        <v>0</v>
      </c>
      <c r="AG21" s="26">
        <f t="shared" si="20"/>
        <v>113176076.77</v>
      </c>
      <c r="AH21" s="26">
        <f t="shared" si="20"/>
        <v>90972635.969999999</v>
      </c>
      <c r="AI21" s="26">
        <f t="shared" si="20"/>
        <v>14809498.879999999</v>
      </c>
      <c r="AJ21" s="26">
        <f t="shared" si="20"/>
        <v>5196100.3500000006</v>
      </c>
      <c r="AK21" s="26">
        <f t="shared" si="20"/>
        <v>2197841.5699999998</v>
      </c>
    </row>
    <row r="22" spans="1:43">
      <c r="AG22" s="41"/>
      <c r="AH22" s="41"/>
      <c r="AI22" s="41"/>
      <c r="AJ22" s="41"/>
      <c r="AK22" s="41"/>
    </row>
    <row r="23" spans="1:43" ht="15.6" customHeight="1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</row>
    <row r="24" spans="1:43" ht="30" hidden="1" customHeight="1">
      <c r="D24" s="43"/>
      <c r="E24" s="46"/>
      <c r="F24" s="43"/>
      <c r="R24" s="45">
        <f>S21+T21+U21+V21</f>
        <v>219941510.72999999</v>
      </c>
      <c r="S24" s="44"/>
      <c r="T24" s="44"/>
      <c r="U24" s="44"/>
      <c r="V24" s="44"/>
      <c r="W24" s="45">
        <f>X21+Y21+Z21+AA21</f>
        <v>129432526.44000001</v>
      </c>
      <c r="X24" s="44"/>
      <c r="Y24" s="44"/>
      <c r="Z24" s="44"/>
      <c r="AA24" s="44"/>
      <c r="AB24" s="45">
        <f>AC21+AD21+AE21+AF21</f>
        <v>100000000</v>
      </c>
      <c r="AC24" s="44"/>
      <c r="AD24" s="44"/>
      <c r="AE24" s="44"/>
      <c r="AF24" s="44"/>
      <c r="AG24" s="45">
        <f>AH21+AI21+AJ21+AK21</f>
        <v>113176076.76999998</v>
      </c>
      <c r="AH24" s="44"/>
      <c r="AI24" s="44"/>
      <c r="AJ24" s="44"/>
      <c r="AK24" s="44"/>
      <c r="AL24" s="44"/>
      <c r="AM24" s="44"/>
      <c r="AN24" s="44"/>
      <c r="AO24" s="44"/>
      <c r="AP24" s="44"/>
      <c r="AQ24" s="44"/>
    </row>
    <row r="25" spans="1:43" ht="26.25" hidden="1">
      <c r="D25" s="43"/>
      <c r="E25" s="46"/>
      <c r="F25" s="43"/>
      <c r="R25" s="45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</row>
    <row r="26" spans="1:43" ht="26.25" hidden="1">
      <c r="C26" s="44" t="s">
        <v>37</v>
      </c>
      <c r="D26" s="45">
        <f>I21+N21+S21+X21+AC21+AH21</f>
        <v>624450208.95000005</v>
      </c>
      <c r="E26" s="45"/>
      <c r="F26" s="43"/>
      <c r="R26" s="45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</row>
    <row r="27" spans="1:43" ht="26.25" hidden="1">
      <c r="C27" s="44" t="s">
        <v>38</v>
      </c>
      <c r="D27" s="45">
        <f>T21+Y21+AD21+AI21+J21+O21</f>
        <v>145582379.26999998</v>
      </c>
      <c r="E27" s="45"/>
      <c r="F27" s="43"/>
      <c r="R27" s="45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</row>
    <row r="28" spans="1:43" ht="26.25" hidden="1">
      <c r="C28" s="44" t="s">
        <v>39</v>
      </c>
      <c r="D28" s="45">
        <f>U21+Z21+AE21+AJ21+K21+P21</f>
        <v>47759120.300000004</v>
      </c>
      <c r="E28" s="47"/>
      <c r="F28" s="43"/>
      <c r="R28" s="45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</row>
    <row r="29" spans="1:43" ht="26.25" hidden="1">
      <c r="C29" s="44" t="s">
        <v>40</v>
      </c>
      <c r="D29" s="45">
        <f>L21+Q21+V21+AA21+AF21+AK21</f>
        <v>2522456.25</v>
      </c>
      <c r="E29" s="44"/>
      <c r="F29" s="43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</row>
    <row r="30" spans="1:43" ht="26.25" hidden="1">
      <c r="C30" s="44"/>
      <c r="D30" s="47">
        <f>SUM(D26:D29)</f>
        <v>820314164.76999998</v>
      </c>
      <c r="E30" s="45"/>
      <c r="F30" s="43"/>
      <c r="R30" s="45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</row>
    <row r="31" spans="1:43" ht="26.25" hidden="1">
      <c r="C31" s="44"/>
      <c r="D31" s="44"/>
      <c r="E31" s="44"/>
      <c r="F31" s="43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</row>
    <row r="32" spans="1:43" ht="26.25" hidden="1">
      <c r="C32" s="44"/>
      <c r="D32" s="45">
        <f>C21-D30</f>
        <v>0</v>
      </c>
      <c r="E32" s="45"/>
      <c r="F32" s="43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</row>
    <row r="33" spans="3:6" ht="26.25" hidden="1">
      <c r="C33" s="44"/>
      <c r="D33" s="44"/>
      <c r="E33" s="44"/>
      <c r="F33" s="43"/>
    </row>
    <row r="34" spans="3:6" ht="26.25">
      <c r="C34" s="44"/>
      <c r="D34" s="44"/>
      <c r="E34" s="44"/>
      <c r="F34" s="43"/>
    </row>
    <row r="35" spans="3:6" ht="26.25">
      <c r="C35" s="44"/>
      <c r="D35" s="44"/>
      <c r="E35" s="44"/>
      <c r="F35" s="43"/>
    </row>
    <row r="36" spans="3:6" ht="23.25">
      <c r="D36" s="43"/>
      <c r="E36" s="43"/>
      <c r="F36" s="43"/>
    </row>
    <row r="37" spans="3:6" ht="18.75">
      <c r="D37" s="42"/>
      <c r="E37" s="42"/>
      <c r="F37" s="42"/>
    </row>
  </sheetData>
  <mergeCells count="21">
    <mergeCell ref="AD2:AK2"/>
    <mergeCell ref="B4:AK4"/>
    <mergeCell ref="B5:AK5"/>
    <mergeCell ref="B8:AK8"/>
    <mergeCell ref="A9:A10"/>
    <mergeCell ref="B9:B10"/>
    <mergeCell ref="C9:C10"/>
    <mergeCell ref="D9:G9"/>
    <mergeCell ref="H9:H10"/>
    <mergeCell ref="I9:L9"/>
    <mergeCell ref="AB9:AB10"/>
    <mergeCell ref="AC9:AF9"/>
    <mergeCell ref="AG9:AG10"/>
    <mergeCell ref="AH9:AK9"/>
    <mergeCell ref="W9:W10"/>
    <mergeCell ref="X9:AA9"/>
    <mergeCell ref="B23:O23"/>
    <mergeCell ref="M9:M10"/>
    <mergeCell ref="N9:Q9"/>
    <mergeCell ref="R9:R10"/>
    <mergeCell ref="S9:V9"/>
  </mergeCells>
  <pageMargins left="0.11811023622047245" right="0.11811023622047245" top="0.74803149606299213" bottom="0.74803149606299213" header="0.31496062992125984" footer="0.31496062992125984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2023-03-17T07:11:33Z</dcterms:modified>
</cp:coreProperties>
</file>